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tastore-a\erd$\ERD_TRADE\SDDS\2026\"/>
    </mc:Choice>
  </mc:AlternateContent>
  <xr:revisionPtr revIDLastSave="0" documentId="13_ncr:1_{E91F19FC-39D3-4005-8D29-2AA3357E5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7" i="1" l="1"/>
  <c r="I277" i="1"/>
  <c r="E277" i="1"/>
  <c r="K276" i="1"/>
  <c r="I276" i="1"/>
  <c r="E276" i="1"/>
  <c r="K275" i="1"/>
  <c r="I275" i="1" l="1"/>
  <c r="E275" i="1"/>
  <c r="K274" i="1"/>
  <c r="I274" i="1"/>
  <c r="E274" i="1"/>
  <c r="K273" i="1"/>
  <c r="I273" i="1"/>
  <c r="H273" i="1"/>
  <c r="H274" i="1" s="1"/>
  <c r="H275" i="1" s="1"/>
  <c r="H276" i="1" s="1"/>
  <c r="H277" i="1" s="1"/>
  <c r="E273" i="1"/>
  <c r="D273" i="1"/>
  <c r="D274" i="1" s="1"/>
  <c r="D275" i="1" s="1"/>
  <c r="D276" i="1" s="1"/>
  <c r="D277" i="1" s="1"/>
  <c r="E272" i="1"/>
  <c r="I272" i="1"/>
  <c r="K272" i="1"/>
  <c r="K271" i="1"/>
  <c r="I271" i="1"/>
  <c r="E271" i="1"/>
  <c r="K270" i="1"/>
  <c r="I270" i="1"/>
  <c r="E270" i="1"/>
  <c r="K269" i="1"/>
  <c r="I269" i="1"/>
  <c r="E269" i="1"/>
  <c r="K268" i="1"/>
  <c r="I268" i="1"/>
  <c r="E268" i="1"/>
  <c r="K267" i="1"/>
  <c r="I267" i="1"/>
  <c r="E267" i="1"/>
  <c r="K266" i="1"/>
  <c r="I266" i="1"/>
  <c r="E266" i="1"/>
  <c r="K265" i="1"/>
  <c r="I265" i="1"/>
  <c r="E265" i="1"/>
  <c r="K263" i="1"/>
  <c r="M275" i="1" s="1"/>
  <c r="K264" i="1"/>
  <c r="M276" i="1" s="1"/>
  <c r="K262" i="1"/>
  <c r="M277" i="1" l="1"/>
  <c r="M274" i="1"/>
  <c r="L273" i="1"/>
  <c r="L274" i="1" s="1"/>
  <c r="L275" i="1" s="1"/>
  <c r="L276" i="1" s="1"/>
  <c r="L277" i="1" s="1"/>
  <c r="I264" i="1"/>
  <c r="E264" i="1"/>
  <c r="E263" i="1"/>
  <c r="I262" i="1"/>
  <c r="I263" i="1"/>
  <c r="E262" i="1"/>
  <c r="K261" i="1"/>
  <c r="M273" i="1" s="1"/>
  <c r="K249" i="1"/>
  <c r="M261" i="1" l="1"/>
  <c r="L261" i="1"/>
  <c r="N273" i="1" s="1"/>
  <c r="L262" i="1" l="1"/>
  <c r="N274" i="1" s="1"/>
  <c r="I261" i="1"/>
  <c r="H261" i="1"/>
  <c r="E261" i="1"/>
  <c r="D261" i="1"/>
  <c r="K260" i="1"/>
  <c r="M272" i="1" s="1"/>
  <c r="I260" i="1"/>
  <c r="E260" i="1"/>
  <c r="K259" i="1"/>
  <c r="M271" i="1" s="1"/>
  <c r="I259" i="1"/>
  <c r="E259" i="1"/>
  <c r="K258" i="1"/>
  <c r="M270" i="1" s="1"/>
  <c r="I258" i="1"/>
  <c r="E258" i="1"/>
  <c r="K257" i="1"/>
  <c r="M269" i="1" s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L263" i="1" l="1"/>
  <c r="D262" i="1"/>
  <c r="F274" i="1" s="1"/>
  <c r="F273" i="1"/>
  <c r="H262" i="1"/>
  <c r="J274" i="1" s="1"/>
  <c r="J273" i="1"/>
  <c r="K252" i="1"/>
  <c r="M264" i="1" s="1"/>
  <c r="I252" i="1"/>
  <c r="K251" i="1"/>
  <c r="M263" i="1" s="1"/>
  <c r="I251" i="1"/>
  <c r="E251" i="1"/>
  <c r="L264" i="1" l="1"/>
  <c r="N275" i="1"/>
  <c r="D263" i="1"/>
  <c r="H263" i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L265" i="1" l="1"/>
  <c r="N276" i="1"/>
  <c r="H264" i="1"/>
  <c r="J275" i="1"/>
  <c r="D264" i="1"/>
  <c r="F275" i="1"/>
  <c r="M249" i="1"/>
  <c r="H250" i="1"/>
  <c r="J262" i="1" s="1"/>
  <c r="J261" i="1"/>
  <c r="D250" i="1"/>
  <c r="F261" i="1"/>
  <c r="L249" i="1"/>
  <c r="N261" i="1" s="1"/>
  <c r="K247" i="1"/>
  <c r="M259" i="1" s="1"/>
  <c r="I247" i="1"/>
  <c r="E247" i="1"/>
  <c r="L266" i="1" l="1"/>
  <c r="L267" i="1" s="1"/>
  <c r="L268" i="1" s="1"/>
  <c r="L269" i="1" s="1"/>
  <c r="L270" i="1" s="1"/>
  <c r="L271" i="1" s="1"/>
  <c r="L272" i="1" s="1"/>
  <c r="N277" i="1"/>
  <c r="H265" i="1"/>
  <c r="J276" i="1"/>
  <c r="D265" i="1"/>
  <c r="F276" i="1"/>
  <c r="D251" i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66" i="1" l="1"/>
  <c r="H267" i="1" s="1"/>
  <c r="H268" i="1" s="1"/>
  <c r="H269" i="1" s="1"/>
  <c r="H270" i="1" s="1"/>
  <c r="H271" i="1" s="1"/>
  <c r="H272" i="1" s="1"/>
  <c r="J277" i="1"/>
  <c r="D266" i="1"/>
  <c r="D267" i="1" s="1"/>
  <c r="D268" i="1" s="1"/>
  <c r="D269" i="1" s="1"/>
  <c r="D270" i="1" s="1"/>
  <c r="D271" i="1" s="1"/>
  <c r="D272" i="1" s="1"/>
  <c r="F277" i="1"/>
  <c r="H252" i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J268" i="1"/>
  <c r="D257" i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D258" i="1" l="1"/>
  <c r="F269" i="1"/>
  <c r="H258" i="1"/>
  <c r="J269" i="1"/>
  <c r="L257" i="1"/>
  <c r="N268" i="1"/>
  <c r="F257" i="1"/>
  <c r="H240" i="1"/>
  <c r="J251" i="1"/>
  <c r="L239" i="1"/>
  <c r="N250" i="1"/>
  <c r="D247" i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D259" i="1" l="1"/>
  <c r="F270" i="1"/>
  <c r="H259" i="1"/>
  <c r="J270" i="1"/>
  <c r="F258" i="1"/>
  <c r="L258" i="1"/>
  <c r="N269" i="1"/>
  <c r="H241" i="1"/>
  <c r="J252" i="1"/>
  <c r="L240" i="1"/>
  <c r="N251" i="1"/>
  <c r="D248" i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H260" i="1" l="1"/>
  <c r="J272" i="1" s="1"/>
  <c r="J271" i="1"/>
  <c r="D260" i="1"/>
  <c r="F271" i="1"/>
  <c r="L259" i="1"/>
  <c r="N270" i="1"/>
  <c r="F259" i="1"/>
  <c r="H242" i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F260" i="1" l="1"/>
  <c r="F272" i="1"/>
  <c r="L260" i="1"/>
  <c r="N272" i="1" s="1"/>
  <c r="N271" i="1"/>
  <c r="H243" i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F104" i="1"/>
  <c r="H212" i="1"/>
  <c r="J211" i="1"/>
  <c r="N210" i="1"/>
  <c r="L211" i="1"/>
  <c r="N223" i="1" s="1"/>
  <c r="J200" i="1"/>
  <c r="N104" i="1" l="1"/>
  <c r="F224" i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<sst xmlns="http://schemas.openxmlformats.org/spreadsheetml/2006/main" count="227" uniqueCount="161">
  <si>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</si>
  <si>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</si>
  <si>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</si>
  <si>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</si>
  <si>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</si>
  <si>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</si>
  <si>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</si>
  <si>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</si>
  <si>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</si>
  <si>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</si>
  <si>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</si>
  <si>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</si>
  <si>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</si>
  <si>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</si>
  <si>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</si>
  <si>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</si>
  <si>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</si>
  <si>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</si>
  <si>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</si>
  <si>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</si>
  <si>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</si>
  <si>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</si>
  <si>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</si>
  <si>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</si>
  <si>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</si>
  <si>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</si>
  <si>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</si>
  <si>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</si>
  <si>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</si>
  <si>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</si>
  <si>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</si>
  <si>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</si>
  <si>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</si>
  <si>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</si>
  <si>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</si>
  <si>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</si>
  <si>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</si>
  <si>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</si>
  <si>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</si>
  <si>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</si>
  <si>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</si>
  <si>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</si>
  <si>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</si>
  <si>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</si>
  <si>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</si>
  <si>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</si>
  <si>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</si>
  <si>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</si>
  <si>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</si>
  <si>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</si>
  <si>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</si>
  <si>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</si>
  <si>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</si>
  <si>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</si>
  <si>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</si>
  <si>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</si>
  <si>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</si>
  <si>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</si>
  <si>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</si>
  <si>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</si>
  <si>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</si>
  <si>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</si>
  <si>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</si>
  <si>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</si>
  <si>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</si>
  <si>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</si>
  <si>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</si>
  <si>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</si>
  <si>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</si>
  <si>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</si>
  <si>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</si>
  <si>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</si>
  <si>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</si>
  <si>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</si>
  <si>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</si>
  <si>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</si>
  <si>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</si>
  <si>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</si>
  <si>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</si>
  <si>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</si>
  <si>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</si>
  <si>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</si>
  <si>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</si>
  <si>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</si>
  <si>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</si>
  <si>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</si>
  <si>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</si>
  <si>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</si>
  <si>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</si>
  <si>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</si>
  <si>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</si>
  <si>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</si>
  <si>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</si>
  <si>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</si>
  <si>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</si>
  <si>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</si>
  <si>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</si>
  <si>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</si>
  <si>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</si>
  <si>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</si>
  <si>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</si>
  <si>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</si>
  <si>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</si>
  <si>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</si>
  <si>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</si>
  <si>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</si>
  <si>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</si>
  <si>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</si>
  <si>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</si>
  <si>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</si>
  <si>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</si>
  <si>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</si>
  <si>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</si>
  <si>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</si>
  <si>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</si>
  <si>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</si>
  <si>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</si>
  <si>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</si>
  <si>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</si>
  <si>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</si>
  <si>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</si>
  <si>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</si>
  <si>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</si>
  <si>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</si>
  <si>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</si>
  <si>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</si>
  <si>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</si>
  <si>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</si>
  <si>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</si>
  <si>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</si>
  <si>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</si>
  <si>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</si>
  <si>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</si>
  <si>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</si>
  <si>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</si>
  <si>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</si>
  <si>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</si>
  <si>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</si>
  <si>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</si>
  <si>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</si>
  <si>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</si>
  <si>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</si>
  <si>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</si>
  <si>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</si>
  <si>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</si>
  <si>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</si>
  <si>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</si>
  <si>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</si>
  <si>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</si>
  <si>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</si>
  <si>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Aug-25 (a)</t>
  </si>
  <si>
    <t>Sep-25 (a)</t>
  </si>
  <si>
    <t>Dec-25 (a)</t>
  </si>
  <si>
    <t>Oct-25 (a)</t>
  </si>
  <si>
    <t>Jan-26 (a)</t>
  </si>
  <si>
    <t>Nov-25 (a)</t>
  </si>
  <si>
    <t>Feb-26 (a)</t>
  </si>
  <si>
    <t>Mar-26 (a)</t>
  </si>
  <si>
    <t>Apr-26 (a)</t>
  </si>
  <si>
    <t>SDDS Submission - May  2026</t>
  </si>
  <si>
    <t>May-26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</si>
</sst>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41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0" fontId="13" fillId="0" borderId="0" xfId="3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43" fontId="12" fillId="0" borderId="0" xfId="1" applyFont="1"/>
    <xf numFmtId="168" fontId="0" fillId="0" borderId="0" xfId="0" applyNumberFormat="1"/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ew.officeapps.live.com/op/view.aspx?src=https%3A%2F%2Fwww.cbsl.gov.lk%2Fsites%2Fdefault%2Ffiles%2Fcbslweb_documents%2Fstatistics%2Fsheets%2Ftable2.02_20260529_e.xlsx&amp;wdOrigin=BROWSELINK" TargetMode="External"/><Relationship Id="rId1" Type="http://schemas.openxmlformats.org/officeDocument/2006/relationships/hyperlink" Target="https://view.officeapps.live.com/op/view.aspx?src=https%3A%2F%2Fwww.cbsl.gov.lk%2Fsites%2Fdefault%2Ffiles%2Fcbslweb_documents%2Fstatistics%2Fsheets%2Ftable2.04_20260529_e.xlsx&amp;wdOrigin=BROWSE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6"/>
  <sheetViews>
    <sheetView tabSelected="1" zoomScaleNormal="100" workbookViewId="0">
      <pane xSplit="2" ySplit="200" topLeftCell="C266" activePane="bottomRight" state="frozen"/>
      <selection pane="topRight" activeCell="C1" sqref="C1"/>
      <selection pane="bottomLeft" activeCell="A201" sqref="A201"/>
      <selection pane="bottomRight" activeCell="P278" sqref="P278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30" t="s">
        <v>159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2:15" ht="22.5" customHeight="1" x14ac:dyDescent="0.25">
      <c r="B2" s="335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36" t="s">
        <v>142</v>
      </c>
      <c r="N3" s="336"/>
    </row>
    <row r="4" spans="2:15" ht="15.75" thickBot="1" x14ac:dyDescent="0.3">
      <c r="B4" s="8"/>
      <c r="C4" s="332" t="s">
        <v>1</v>
      </c>
      <c r="D4" s="333"/>
      <c r="E4" s="333"/>
      <c r="F4" s="334"/>
      <c r="G4" s="332" t="s">
        <v>2</v>
      </c>
      <c r="H4" s="333"/>
      <c r="I4" s="333"/>
      <c r="J4" s="334"/>
      <c r="K4" s="332" t="s">
        <v>3</v>
      </c>
      <c r="L4" s="333"/>
      <c r="M4" s="333"/>
      <c r="N4" s="334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17">
        <v>44551</v>
      </c>
      <c r="C224" s="318">
        <v>1156.2853341767309</v>
      </c>
      <c r="D224" s="319">
        <f>+D223+C224</f>
        <v>12498.579563783767</v>
      </c>
      <c r="E224" s="320">
        <f>+((C224/C212)-1)*100</f>
        <v>19.89054092724114</v>
      </c>
      <c r="F224" s="321">
        <f>+((D224/D212)-1)*100</f>
        <v>24.395817871974025</v>
      </c>
      <c r="G224" s="318">
        <v>2240.9797406270268</v>
      </c>
      <c r="H224" s="322">
        <f>+H223+G224</f>
        <v>20637.417135016407</v>
      </c>
      <c r="I224" s="320">
        <f>+((G224/G212)-1)*100</f>
        <v>46.790953751423835</v>
      </c>
      <c r="J224" s="321">
        <f>+((H224/H212)-1)*100</f>
        <v>28.538980120231351</v>
      </c>
      <c r="K224" s="323">
        <f t="shared" si="308"/>
        <v>-1084.6944064502959</v>
      </c>
      <c r="L224" s="324">
        <f>+L223+K224</f>
        <v>-8138.8375712326424</v>
      </c>
      <c r="M224" s="320">
        <f>+((K224/K212)-1)*100</f>
        <v>92.938768989414172</v>
      </c>
      <c r="N224" s="321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5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5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6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6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5">
        <v>45315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>
        <v>45346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>
        <v>45375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>
        <v>45406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>
        <v>45436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>
        <v>45467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>
        <v>45497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>
        <v>45528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>
        <v>45559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>
        <v>45589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>
        <v>45620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>
        <v>45650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5" t="s">
        <v>143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144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26" t="s">
        <v>145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146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147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26" t="s">
        <v>148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149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150</v>
      </c>
      <c r="C268" s="179">
        <v>1282.3296367087296</v>
      </c>
      <c r="D268" s="111">
        <f t="shared" ref="D268:D269" si="466">+D267+C268</f>
        <v>9076.6482949014753</v>
      </c>
      <c r="E268" s="112">
        <f t="shared" ref="E268:E269" si="467">+((C268/C256)-1)*100</f>
        <v>4.1120621569377791</v>
      </c>
      <c r="F268" s="113">
        <f t="shared" ref="F268:F269" si="468">+((D268/D256)-1)*100</f>
        <v>6.7044692928358129</v>
      </c>
      <c r="G268" s="179">
        <v>1696.4865898195253</v>
      </c>
      <c r="H268" s="180">
        <f t="shared" ref="H268:H269" si="469">+H267+G268</f>
        <v>13340.893964552619</v>
      </c>
      <c r="I268" s="112">
        <f t="shared" ref="I268:I269" si="470">+((G268/G256)-1)*100</f>
        <v>2.5670172916849587</v>
      </c>
      <c r="J268" s="113">
        <f t="shared" ref="J268:J269" si="471">+((H268/H256)-1)*100</f>
        <v>10.506298465886488</v>
      </c>
      <c r="K268" s="202">
        <f t="shared" ref="K268:K269" si="472">+C268-G268</f>
        <v>-414.15695311079571</v>
      </c>
      <c r="L268" s="202">
        <f t="shared" ref="L268:L269" si="473">+L267+K268</f>
        <v>-4264.2456696511435</v>
      </c>
      <c r="M268" s="112">
        <f t="shared" ref="M268:M269" si="474">+((K268/K256)-1)*100</f>
        <v>-1.9387840819015678</v>
      </c>
      <c r="N268" s="113">
        <f t="shared" ref="N268:N269" si="475">+((L268/L256)-1)*100</f>
        <v>19.574741515827011</v>
      </c>
      <c r="O268" s="207"/>
    </row>
    <row r="269" spans="1:15" x14ac:dyDescent="0.25">
      <c r="A269" s="306"/>
      <c r="B269" s="326" t="s">
        <v>151</v>
      </c>
      <c r="C269" s="184">
        <v>1138.4656329002578</v>
      </c>
      <c r="D269" s="119">
        <f t="shared" si="466"/>
        <v>10215.113927801733</v>
      </c>
      <c r="E269" s="120">
        <f t="shared" si="467"/>
        <v>12.525814469307317</v>
      </c>
      <c r="F269" s="122">
        <f t="shared" si="468"/>
        <v>7.323257090857993</v>
      </c>
      <c r="G269" s="184">
        <v>2048.593970667373</v>
      </c>
      <c r="H269" s="185">
        <f t="shared" si="469"/>
        <v>15389.487935219991</v>
      </c>
      <c r="I269" s="120">
        <f t="shared" si="470"/>
        <v>24.478593523829197</v>
      </c>
      <c r="J269" s="122">
        <f t="shared" si="471"/>
        <v>12.182514405415867</v>
      </c>
      <c r="K269" s="187">
        <f t="shared" si="472"/>
        <v>-910.12833776711523</v>
      </c>
      <c r="L269" s="187">
        <f t="shared" si="473"/>
        <v>-5174.3740074182588</v>
      </c>
      <c r="M269" s="120">
        <f t="shared" si="474"/>
        <v>43.552759641581183</v>
      </c>
      <c r="N269" s="122">
        <f t="shared" si="475"/>
        <v>23.194141790611344</v>
      </c>
      <c r="O269" s="207"/>
    </row>
    <row r="270" spans="1:15" x14ac:dyDescent="0.25">
      <c r="A270" s="306"/>
      <c r="B270" s="204" t="s">
        <v>153</v>
      </c>
      <c r="C270" s="179">
        <v>1149.8364906123213</v>
      </c>
      <c r="D270" s="111">
        <f t="shared" ref="D270" si="476">+D269+C270</f>
        <v>11364.950418414053</v>
      </c>
      <c r="E270" s="112">
        <f t="shared" ref="E270" si="477">+((C270/C258)-1)*100</f>
        <v>-0.70482396406352787</v>
      </c>
      <c r="F270" s="113">
        <f t="shared" ref="F270" si="478">+((D270/D258)-1)*100</f>
        <v>6.4524781522561359</v>
      </c>
      <c r="G270" s="179">
        <v>2156.7558547727881</v>
      </c>
      <c r="H270" s="180">
        <f t="shared" ref="H270" si="479">+H269+G270</f>
        <v>17546.243789992779</v>
      </c>
      <c r="I270" s="112">
        <f t="shared" ref="I270" si="480">+((G270/G258)-1)*100</f>
        <v>26.690682723306146</v>
      </c>
      <c r="J270" s="113">
        <f t="shared" ref="J270" si="481">+((H270/H258)-1)*100</f>
        <v>13.784160447275241</v>
      </c>
      <c r="K270" s="202">
        <f t="shared" ref="K270" si="482">+C270-G270</f>
        <v>-1006.9193641604668</v>
      </c>
      <c r="L270" s="202">
        <f t="shared" ref="L270" si="483">+L269+K270</f>
        <v>-6181.2933715787258</v>
      </c>
      <c r="M270" s="112">
        <f t="shared" ref="M270" si="484">+((K270/K258)-1)*100</f>
        <v>84.965968542007559</v>
      </c>
      <c r="N270" s="113">
        <f t="shared" ref="N270" si="485">+((L270/L258)-1)*100</f>
        <v>30.281712575314934</v>
      </c>
      <c r="O270" s="207"/>
    </row>
    <row r="271" spans="1:15" x14ac:dyDescent="0.25">
      <c r="A271" s="306"/>
      <c r="B271" s="204" t="s">
        <v>155</v>
      </c>
      <c r="C271" s="179">
        <v>1058.456798216436</v>
      </c>
      <c r="D271" s="111">
        <f t="shared" ref="D271" si="486">+D270+C271</f>
        <v>12423.407216630489</v>
      </c>
      <c r="E271" s="112">
        <f t="shared" ref="E271" si="487">+((C271/C259)-1)*100</f>
        <v>6.4687935100231631</v>
      </c>
      <c r="F271" s="113">
        <f t="shared" ref="F271" si="488">+((D271/D259)-1)*100</f>
        <v>6.453868002894092</v>
      </c>
      <c r="G271" s="179">
        <v>1778.4909464392631</v>
      </c>
      <c r="H271" s="180">
        <f t="shared" ref="H271" si="489">+H270+G271</f>
        <v>19324.734736432041</v>
      </c>
      <c r="I271" s="112">
        <f t="shared" ref="I271" si="490">+((G271/G259)-1)*100</f>
        <v>18.859257016731455</v>
      </c>
      <c r="J271" s="113">
        <f t="shared" ref="J271" si="491">+((H271/H259)-1)*100</f>
        <v>14.233051755114623</v>
      </c>
      <c r="K271" s="202">
        <f t="shared" ref="K271" si="492">+C271-G271</f>
        <v>-720.03414822282707</v>
      </c>
      <c r="L271" s="202">
        <f t="shared" ref="L271" si="493">+L270+K271</f>
        <v>-6901.3275198015526</v>
      </c>
      <c r="M271" s="112">
        <f t="shared" ref="M271" si="494">+((K271/K259)-1)*100</f>
        <v>43.389552016010981</v>
      </c>
      <c r="N271" s="113">
        <f t="shared" ref="N271" si="495">+((L271/L259)-1)*100</f>
        <v>31.536238028409436</v>
      </c>
      <c r="O271" s="207"/>
    </row>
    <row r="272" spans="1:15" ht="15.75" thickBot="1" x14ac:dyDescent="0.3">
      <c r="A272" s="306"/>
      <c r="B272" s="326" t="s">
        <v>152</v>
      </c>
      <c r="C272" s="184">
        <v>1157.9673106859948</v>
      </c>
      <c r="D272" s="119">
        <f t="shared" ref="D272" si="496">+D271+C272</f>
        <v>13581.374527316484</v>
      </c>
      <c r="E272" s="120">
        <f t="shared" ref="E272:E274" si="497">+((C272/C260)-1)*100</f>
        <v>5.100926719000265</v>
      </c>
      <c r="F272" s="122">
        <f t="shared" ref="F272:F274" si="498">+((D272/D260)-1)*100</f>
        <v>6.337157477430333</v>
      </c>
      <c r="G272" s="184">
        <v>2155.2055182019499</v>
      </c>
      <c r="H272" s="185">
        <f t="shared" ref="H272" si="499">+H271+G272</f>
        <v>21479.940254633992</v>
      </c>
      <c r="I272" s="120">
        <f t="shared" ref="I272:I274" si="500">+((G272/G260)-1)*100</f>
        <v>11.989168053933952</v>
      </c>
      <c r="J272" s="122">
        <f t="shared" ref="J272:J274" si="501">+((H272/H260)-1)*100</f>
        <v>14.003859729974533</v>
      </c>
      <c r="K272" s="187">
        <f t="shared" ref="K272" si="502">+C272-G272</f>
        <v>-997.23820751595508</v>
      </c>
      <c r="L272" s="187">
        <f t="shared" ref="L272" si="503">+L271+K272</f>
        <v>-7898.5657273175075</v>
      </c>
      <c r="M272" s="120">
        <f t="shared" ref="M272" si="504">+((K272/K260)-1)*100</f>
        <v>21.213851000268136</v>
      </c>
      <c r="N272" s="122">
        <f t="shared" ref="N272:N274" si="505">+((L272/L260)-1)*100</f>
        <v>30.137039036686875</v>
      </c>
      <c r="O272" s="207"/>
    </row>
    <row r="273" spans="1:15" x14ac:dyDescent="0.25">
      <c r="A273" s="306"/>
      <c r="B273" s="315" t="s">
        <v>154</v>
      </c>
      <c r="C273" s="174">
        <v>1148.7465697634668</v>
      </c>
      <c r="D273" s="105">
        <f>C273</f>
        <v>1148.7465697634668</v>
      </c>
      <c r="E273" s="106">
        <f t="shared" si="497"/>
        <v>9.1144624640552507</v>
      </c>
      <c r="F273" s="106">
        <f t="shared" si="498"/>
        <v>9.1144624640552507</v>
      </c>
      <c r="G273" s="174">
        <v>1803.2624059350046</v>
      </c>
      <c r="H273" s="175">
        <f>G273</f>
        <v>1803.2624059350046</v>
      </c>
      <c r="I273" s="106">
        <f t="shared" si="500"/>
        <v>0.99336603380590915</v>
      </c>
      <c r="J273" s="106">
        <f t="shared" si="501"/>
        <v>0.99336603380590915</v>
      </c>
      <c r="K273" s="176">
        <f>+C273-G273</f>
        <v>-654.51583617153779</v>
      </c>
      <c r="L273" s="177">
        <f>K273</f>
        <v>-654.51583617153779</v>
      </c>
      <c r="M273" s="106">
        <f>+((K273/K261)-1)*100</f>
        <v>-10.674985718762365</v>
      </c>
      <c r="N273" s="107">
        <f t="shared" si="505"/>
        <v>-10.674985718762365</v>
      </c>
      <c r="O273" s="207"/>
    </row>
    <row r="274" spans="1:15" x14ac:dyDescent="0.25">
      <c r="A274" s="306"/>
      <c r="B274" s="204" t="s">
        <v>156</v>
      </c>
      <c r="C274" s="179">
        <v>1057.9714833575572</v>
      </c>
      <c r="D274" s="111">
        <f>+D273+C274</f>
        <v>2206.7180531210242</v>
      </c>
      <c r="E274" s="112">
        <f t="shared" si="497"/>
        <v>0.47866319486060682</v>
      </c>
      <c r="F274" s="113">
        <f t="shared" si="498"/>
        <v>4.7962734907708082</v>
      </c>
      <c r="G274" s="179">
        <v>1833.828673715004</v>
      </c>
      <c r="H274" s="180">
        <f t="shared" ref="H274" si="506">+H273+G274</f>
        <v>3637.0910796500084</v>
      </c>
      <c r="I274" s="112">
        <f t="shared" si="500"/>
        <v>25.244142017718939</v>
      </c>
      <c r="J274" s="113">
        <f t="shared" si="501"/>
        <v>11.919835692360126</v>
      </c>
      <c r="K274" s="181">
        <f>+C274-G274</f>
        <v>-775.85719035744683</v>
      </c>
      <c r="L274" s="182">
        <f t="shared" ref="L274" si="507">+L273+K274</f>
        <v>-1430.3730265289846</v>
      </c>
      <c r="M274" s="112">
        <f t="shared" ref="M274" si="508">+((K274/K262)-1)*100</f>
        <v>88.648346121938943</v>
      </c>
      <c r="N274" s="113">
        <f t="shared" si="505"/>
        <v>25.031855401313763</v>
      </c>
      <c r="O274" s="207"/>
    </row>
    <row r="275" spans="1:15" x14ac:dyDescent="0.25">
      <c r="A275" s="306"/>
      <c r="B275" s="326" t="s">
        <v>157</v>
      </c>
      <c r="C275" s="184">
        <v>1254.3255016599014</v>
      </c>
      <c r="D275" s="119">
        <f>+D274+C275</f>
        <v>3461.0435547809257</v>
      </c>
      <c r="E275" s="120">
        <f t="shared" ref="E275:E276" si="509">+((C275/C263)-1)*100</f>
        <v>1.0175352901433232</v>
      </c>
      <c r="F275" s="122">
        <f t="shared" ref="F275:F276" si="510">+((D275/D263)-1)*100</f>
        <v>3.3945865588972834</v>
      </c>
      <c r="G275" s="184">
        <v>2134.0709579957452</v>
      </c>
      <c r="H275" s="185">
        <f t="shared" ref="H275:H276" si="511">+H274+G275</f>
        <v>5771.162037645754</v>
      </c>
      <c r="I275" s="120">
        <f t="shared" ref="I275:I276" si="512">+((G275/G263)-1)*100</f>
        <v>30.340322073794891</v>
      </c>
      <c r="J275" s="122">
        <f t="shared" ref="J275:J276" si="513">+((H275/H263)-1)*100</f>
        <v>18.091263607173168</v>
      </c>
      <c r="K275" s="187">
        <f>+C275-G275</f>
        <v>-879.74545633584376</v>
      </c>
      <c r="L275" s="187">
        <f t="shared" ref="L275:L276" si="514">+L274+K275</f>
        <v>-2310.1184828648284</v>
      </c>
      <c r="M275" s="120">
        <f t="shared" ref="M275:M276" si="515">+((K275/K263)-1)*100</f>
        <v>122.37361099013503</v>
      </c>
      <c r="N275" s="122">
        <f t="shared" ref="N275:N276" si="516">+((L275/L263)-1)*100</f>
        <v>50.044442787587904</v>
      </c>
      <c r="O275" s="207"/>
    </row>
    <row r="276" spans="1:15" x14ac:dyDescent="0.25">
      <c r="A276" s="306"/>
      <c r="B276" s="204" t="s">
        <v>158</v>
      </c>
      <c r="C276" s="179">
        <v>1074.0967661797022</v>
      </c>
      <c r="D276" s="111">
        <f>+D275+C276</f>
        <v>4535.1403209606278</v>
      </c>
      <c r="E276" s="112">
        <f t="shared" si="509"/>
        <v>10.934133178913052</v>
      </c>
      <c r="F276" s="113">
        <f t="shared" si="510"/>
        <v>5.0861100478813315</v>
      </c>
      <c r="G276" s="179">
        <v>2456.7107189691123</v>
      </c>
      <c r="H276" s="180">
        <f t="shared" si="511"/>
        <v>8227.8727566148664</v>
      </c>
      <c r="I276" s="112">
        <f t="shared" si="512"/>
        <v>45.722053772854721</v>
      </c>
      <c r="J276" s="113">
        <f t="shared" si="513"/>
        <v>25.178280308172731</v>
      </c>
      <c r="K276" s="181">
        <f>+C276-G276</f>
        <v>-1382.6139527894102</v>
      </c>
      <c r="L276" s="182">
        <f t="shared" si="514"/>
        <v>-3692.7324356542385</v>
      </c>
      <c r="M276" s="112">
        <f t="shared" si="515"/>
        <v>92.65617391686429</v>
      </c>
      <c r="N276" s="113">
        <f t="shared" si="516"/>
        <v>63.592013921028197</v>
      </c>
      <c r="O276" s="207"/>
    </row>
    <row r="277" spans="1:15" x14ac:dyDescent="0.25">
      <c r="A277" s="306"/>
      <c r="B277" s="204" t="s">
        <v>160</v>
      </c>
      <c r="C277" s="179">
        <v>1224.2566979423909</v>
      </c>
      <c r="D277" s="111">
        <f>+D276+C277</f>
        <v>5759.3970189030188</v>
      </c>
      <c r="E277" s="112">
        <f t="shared" ref="E277" si="517">+((C277/C265)-1)*100</f>
        <v>18.325570622130893</v>
      </c>
      <c r="F277" s="113">
        <f t="shared" ref="F277" si="518">+((D277/D265)-1)*100</f>
        <v>7.646384982187171</v>
      </c>
      <c r="G277" s="179">
        <v>2192.1093055968649</v>
      </c>
      <c r="H277" s="180">
        <f t="shared" ref="H277" si="519">+H276+G277</f>
        <v>10419.982062211731</v>
      </c>
      <c r="I277" s="112">
        <f t="shared" ref="I277" si="520">+((G277/G265)-1)*100</f>
        <v>45.445449171985828</v>
      </c>
      <c r="J277" s="113">
        <f t="shared" ref="J277" si="521">+((H277/H265)-1)*100</f>
        <v>28.958689354653309</v>
      </c>
      <c r="K277" s="181">
        <f>+C277-G277</f>
        <v>-967.85260765447401</v>
      </c>
      <c r="L277" s="182">
        <f t="shared" ref="L277" si="522">+L276+K277</f>
        <v>-4660.5850433087126</v>
      </c>
      <c r="M277" s="112">
        <f t="shared" ref="M277" si="523">+((K277/K265)-1)*100</f>
        <v>104.82855309378367</v>
      </c>
      <c r="N277" s="113">
        <f t="shared" ref="N277" si="524">+((L277/L265)-1)*100</f>
        <v>70.729908118719777</v>
      </c>
      <c r="O277" s="207"/>
    </row>
    <row r="278" spans="1:15" x14ac:dyDescent="0.25">
      <c r="B278" s="312"/>
      <c r="C278" s="180"/>
      <c r="D278" s="111"/>
      <c r="E278" s="112"/>
      <c r="F278" s="112"/>
      <c r="G278" s="180"/>
      <c r="H278" s="180"/>
      <c r="I278" s="112"/>
      <c r="J278" s="112"/>
      <c r="K278" s="202"/>
      <c r="L278" s="202"/>
      <c r="M278" s="112"/>
      <c r="N278" s="112"/>
      <c r="O278" s="207"/>
    </row>
    <row r="279" spans="1:15" x14ac:dyDescent="0.25">
      <c r="B279" s="169" t="s">
        <v>32</v>
      </c>
      <c r="L279" s="314"/>
    </row>
    <row r="280" spans="1:15" x14ac:dyDescent="0.25">
      <c r="B280" s="327" t="s">
        <v>33</v>
      </c>
    </row>
    <row r="281" spans="1:15" x14ac:dyDescent="0.25">
      <c r="B281" s="327" t="s">
        <v>34</v>
      </c>
    </row>
    <row r="282" spans="1:15" x14ac:dyDescent="0.25">
      <c r="B282" s="169"/>
    </row>
    <row r="283" spans="1:15" x14ac:dyDescent="0.25">
      <c r="B283" s="170" t="s">
        <v>35</v>
      </c>
    </row>
    <row r="284" spans="1:15" x14ac:dyDescent="0.25">
      <c r="B284" s="170"/>
      <c r="C284" s="305"/>
      <c r="D284" s="305"/>
      <c r="E284" s="305"/>
      <c r="F284" s="339"/>
      <c r="G284" s="305"/>
      <c r="H284" s="305"/>
      <c r="I284" s="305"/>
      <c r="J284" s="305"/>
      <c r="K284" s="305"/>
      <c r="L284" s="305"/>
      <c r="M284" s="305"/>
      <c r="N284" s="305"/>
    </row>
    <row r="285" spans="1:15" x14ac:dyDescent="0.25">
      <c r="B285" s="329"/>
      <c r="C285" s="328"/>
      <c r="D285" s="328"/>
      <c r="E285" s="328"/>
      <c r="F285" s="328"/>
      <c r="G285" s="328"/>
      <c r="H285" s="328"/>
      <c r="I285" s="328"/>
      <c r="J285" s="328"/>
      <c r="K285" s="328"/>
      <c r="L285" s="328"/>
      <c r="M285" s="328"/>
      <c r="N285" s="328"/>
    </row>
    <row r="286" spans="1:15" x14ac:dyDescent="0.25">
      <c r="C286" s="340"/>
      <c r="D286" s="340"/>
      <c r="E286" s="340"/>
      <c r="F286" s="340"/>
      <c r="G286" s="340"/>
      <c r="H286" s="340"/>
      <c r="I286" s="340"/>
      <c r="J286" s="340"/>
      <c r="K286" s="340"/>
      <c r="L286" s="340"/>
      <c r="M286" s="340"/>
      <c r="N286" s="340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81" r:id="rId1" xr:uid="{BAE0AE39-7159-4101-BDB2-3ED7266B967F}"/>
    <hyperlink ref="B280" r:id="rId2" xr:uid="{21D8CE6A-4C00-40BF-9D69-4457DAD961E2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37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38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38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Chandrakanthan T</cp:lastModifiedBy>
  <cp:revision/>
  <cp:lastPrinted>2022-02-09T03:53:00Z</cp:lastPrinted>
  <dcterms:created xsi:type="dcterms:W3CDTF">2016-05-16T05:21:47Z</dcterms:created>
  <dcterms:modified xsi:type="dcterms:W3CDTF">2026-06-30T07:28:06Z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